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242\Share\رستا\آقای داودی\آمار 15 گانه\"/>
    </mc:Choice>
  </mc:AlternateContent>
  <bookViews>
    <workbookView xWindow="0" yWindow="0" windowWidth="20490" windowHeight="7620"/>
  </bookViews>
  <sheets>
    <sheet name="زمان شعبه" sheetId="1" r:id="rId1"/>
  </sheets>
  <externalReferences>
    <externalReference r:id="rId2"/>
    <externalReference r:id="rId3"/>
  </externalReferences>
  <definedNames>
    <definedName name="Button1_Click">[2]!Button1_Click</definedName>
    <definedName name="Button2_Click">[2]!Button2_Click</definedName>
    <definedName name="Button3_Click">[2]!Button3_Click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<sst xmlns="http://schemas.openxmlformats.org/spreadsheetml/2006/main" count="75" uniqueCount="74">
  <si>
    <t>گزارش مدت زمان رسیدگی به پرونده های شعب بدوی عادی و تخصصی ( روز ) در هشت ماهه اول ماه سال 1402</t>
  </si>
  <si>
    <t>Row Labels</t>
  </si>
  <si>
    <t>استان</t>
  </si>
  <si>
    <t>کالا و خدمات</t>
  </si>
  <si>
    <t>بهداشت</t>
  </si>
  <si>
    <t>قاچاق</t>
  </si>
  <si>
    <t>کل</t>
  </si>
  <si>
    <t>اداره كل تعزيرات استان آذربايجان شرقي</t>
  </si>
  <si>
    <t>آذربايجان شرقي</t>
  </si>
  <si>
    <t>اداره كل تعزيرات استان آذربايجان غربي</t>
  </si>
  <si>
    <t>آذربايجان غربي</t>
  </si>
  <si>
    <t>اداره كل تعزيرات استان اردبيل</t>
  </si>
  <si>
    <t>اردبيل</t>
  </si>
  <si>
    <t>اداره كل تعزيرات استان اصفهان</t>
  </si>
  <si>
    <t>اصفهان</t>
  </si>
  <si>
    <t>اداره كل تعزيرات استان البرز</t>
  </si>
  <si>
    <t>البرز</t>
  </si>
  <si>
    <t>اداره كل تعزيرات استان ايلام</t>
  </si>
  <si>
    <t>ايلام</t>
  </si>
  <si>
    <t>اداره كل تعزيرات استان بوشهر</t>
  </si>
  <si>
    <t>بوشهر</t>
  </si>
  <si>
    <t>اداره كل تعزيرات استان تهران</t>
  </si>
  <si>
    <t>تهران</t>
  </si>
  <si>
    <t>اداره كل تعزيرات حكومتي شهرستان هاي تهران</t>
  </si>
  <si>
    <t>شهرستان هاي تهران</t>
  </si>
  <si>
    <t>اداره كل تعزيرات استان چهارمحال وبختياري</t>
  </si>
  <si>
    <t>چهارمحال وبختياري</t>
  </si>
  <si>
    <t>اداره كل تعزيرات استان خراسان رضوي</t>
  </si>
  <si>
    <t>خراسان رضوي</t>
  </si>
  <si>
    <t>اداره كل تعزيرات استان خراسان شمالي</t>
  </si>
  <si>
    <t>خراسان شمالي</t>
  </si>
  <si>
    <t>اداره كل تعزيرات استان خراسان جنوبي</t>
  </si>
  <si>
    <t>خراسان جنوبي</t>
  </si>
  <si>
    <t>اداره كل تعزيرات استان خوزستان</t>
  </si>
  <si>
    <t>خوزستان</t>
  </si>
  <si>
    <t>اداره كل تعزيرات استان زنجان</t>
  </si>
  <si>
    <t>زنجان</t>
  </si>
  <si>
    <t>اداره كل تعزيرات استان سمنان</t>
  </si>
  <si>
    <t>سمنان</t>
  </si>
  <si>
    <t>اداره كل تعزيرات استان سيستان و بلوچستان</t>
  </si>
  <si>
    <t>سيستان و بلوچستان</t>
  </si>
  <si>
    <t>اداره كل تعزيرات استان فارس</t>
  </si>
  <si>
    <t>فارس</t>
  </si>
  <si>
    <t>اداره كل تعزيرات استان قزوين</t>
  </si>
  <si>
    <t>قزوين</t>
  </si>
  <si>
    <t>اداره كل تعزيرات استان قم</t>
  </si>
  <si>
    <t>قم</t>
  </si>
  <si>
    <t>اداره كل تعزيرات استان كردستان</t>
  </si>
  <si>
    <t>كردستان</t>
  </si>
  <si>
    <t>اداره كل تعزيرات استان كرمان</t>
  </si>
  <si>
    <t>كرمان</t>
  </si>
  <si>
    <t>اداره كل تعزيرات استان كرمانشاه</t>
  </si>
  <si>
    <t>كرمانشاه</t>
  </si>
  <si>
    <t>اداره كل تعزيرات استان كهگيلويه وبويراحمد</t>
  </si>
  <si>
    <t>كهگيلويه وبويراحمد</t>
  </si>
  <si>
    <t>اداره كل تعزيرات استان گلستان</t>
  </si>
  <si>
    <t>گلستان</t>
  </si>
  <si>
    <t>اداره كل تعزيرات استان گيلان</t>
  </si>
  <si>
    <t>گيلان</t>
  </si>
  <si>
    <t>اداره كل تعزيرات استان لرستان</t>
  </si>
  <si>
    <t>لرستان</t>
  </si>
  <si>
    <t>اداره كل تعزيرات استان مازندران</t>
  </si>
  <si>
    <t>مازندران</t>
  </si>
  <si>
    <t>اداره كل تعزيرات استان مركزي</t>
  </si>
  <si>
    <t>مركزي</t>
  </si>
  <si>
    <t>اداره كل تعزيرات استان هرمزگان</t>
  </si>
  <si>
    <t>هرمزگان</t>
  </si>
  <si>
    <t>اداره كل تعزيرات استان همدان</t>
  </si>
  <si>
    <t>همدان</t>
  </si>
  <si>
    <t>اداره كل تعزيرات استان يزد</t>
  </si>
  <si>
    <t>يزد</t>
  </si>
  <si>
    <t>واحدهاي دادرسي مستقر در ستاد</t>
  </si>
  <si>
    <t>سازمان تعزيرات حكومتي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</si>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</sst>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B Titr"/>
      <charset val="178"/>
    </font>
    <font>
      <b/>
      <sz val="10"/>
      <color theme="1"/>
      <name val="Arial"/>
      <family val="2"/>
    </font>
    <font>
      <b/>
      <sz val="11"/>
      <color rgb="FF000000"/>
      <name val="B Nazanin"/>
      <charset val="178"/>
    </font>
    <font>
      <b/>
      <sz val="11"/>
      <color theme="1"/>
      <name val="B Nazanin"/>
      <charset val="178"/>
    </font>
    <font>
      <sz val="11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readingOrder="2"/>
    </xf>
    <xf numFmtId="0" fontId="1" fillId="0" borderId="0" xfId="1" applyAlignment="1">
      <alignment horizontal="center"/>
    </xf>
    <xf numFmtId="0" fontId="3" fillId="2" borderId="1" xfId="1" applyFont="1" applyFill="1" applyBorder="1"/>
    <xf numFmtId="0" fontId="4" fillId="3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6" fillId="0" borderId="6" xfId="1" applyFont="1" applyBorder="1" applyAlignment="1">
      <alignment horizontal="right"/>
    </xf>
    <xf numFmtId="1" fontId="6" fillId="0" borderId="7" xfId="1" applyNumberFormat="1" applyFont="1" applyBorder="1" applyAlignment="1">
      <alignment horizontal="center"/>
    </xf>
    <xf numFmtId="1" fontId="6" fillId="0" borderId="8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0" fontId="6" fillId="0" borderId="10" xfId="1" applyFont="1" applyBorder="1" applyAlignment="1">
      <alignment horizontal="right"/>
    </xf>
    <xf numFmtId="1" fontId="6" fillId="0" borderId="11" xfId="1" applyNumberFormat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1" fontId="6" fillId="0" borderId="13" xfId="1" applyNumberFormat="1" applyFont="1" applyBorder="1" applyAlignment="1">
      <alignment horizontal="center"/>
    </xf>
    <xf numFmtId="0" fontId="6" fillId="0" borderId="14" xfId="1" applyFont="1" applyBorder="1" applyAlignment="1">
      <alignment horizontal="right"/>
    </xf>
    <xf numFmtId="1" fontId="6" fillId="0" borderId="15" xfId="1" applyNumberFormat="1" applyFont="1" applyBorder="1" applyAlignment="1">
      <alignment horizontal="center"/>
    </xf>
    <xf numFmtId="1" fontId="6" fillId="0" borderId="16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0" fontId="6" fillId="0" borderId="18" xfId="1" applyFont="1" applyBorder="1" applyAlignment="1">
      <alignment horizontal="right"/>
    </xf>
    <xf numFmtId="1" fontId="6" fillId="0" borderId="19" xfId="1" applyNumberFormat="1" applyFont="1" applyBorder="1" applyAlignment="1">
      <alignment horizontal="center"/>
    </xf>
    <xf numFmtId="1" fontId="6" fillId="0" borderId="20" xfId="1" applyNumberFormat="1" applyFont="1" applyBorder="1" applyAlignment="1">
      <alignment horizontal="center"/>
    </xf>
    <xf numFmtId="1" fontId="6" fillId="0" borderId="21" xfId="1" applyNumberFormat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1" fontId="4" fillId="0" borderId="23" xfId="1" applyNumberFormat="1" applyFont="1" applyBorder="1" applyAlignment="1">
      <alignment horizontal="center"/>
    </xf>
    <xf numFmtId="1" fontId="4" fillId="0" borderId="24" xfId="1" applyNumberFormat="1" applyFont="1" applyBorder="1" applyAlignment="1">
      <alignment horizontal="center"/>
    </xf>
    <xf numFmtId="1" fontId="4" fillId="0" borderId="25" xfId="1" applyNumberFormat="1" applyFont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YSTEM/Amar/&#1570;&#1605;&#1575;&#1585;%20&#1605;&#1575;&#1607;&#1740;&#1575;&#1606;&#1607;%20&#1608;%20&#1587;&#1575;&#1604;&#1740;&#1575;&#1606;&#1607;/08-%20Aban/1402/&#1570;&#1605;&#1575;&#1585;%20&#1607;&#1588;&#1578;%20&#1605;&#1575;&#1607;&#1607;%20&#1575;&#1608;&#1604;%201402/&#1586;&#1605;&#1575;&#1606;%20&#1588;&#1593;&#1576;&#1607;%20&#1608;%20&#1575;&#1580;&#1585;&#1575;%20&#1608;%20&#1578;&#1580;&#1583;&#1740;&#1583;&#1606;&#1592;&#1585;%20%20&#1608;%20&#1593;&#1575;&#1604;&#1740;%208%20&#1605;&#1575;&#1607;&#16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be"/>
      <sheetName val="FShobe"/>
      <sheetName val="PShobe"/>
      <sheetName val="زمان شعبه"/>
      <sheetName val="Ejra"/>
      <sheetName val="FEjra"/>
      <sheetName val="PEjra"/>
      <sheetName val="زمان اجرا"/>
      <sheetName val="Tajdid"/>
      <sheetName val="FTajdid"/>
      <sheetName val="PTajdid"/>
      <sheetName val="زمان تجدیدنظر"/>
      <sheetName val="شعب عالی"/>
    </sheetNames>
    <sheetDataSet>
      <sheetData sheetId="0"/>
      <sheetData sheetId="1"/>
      <sheetData sheetId="2">
        <row r="1">
          <cell r="B1" t="str">
            <v>Values</v>
          </cell>
        </row>
        <row r="2">
          <cell r="A2" t="str">
            <v>Row Labels</v>
          </cell>
          <cell r="B2" t="str">
            <v>Sum of کالا و خدمات</v>
          </cell>
          <cell r="C2" t="str">
            <v>Sum of بهداشت و دارو و درمان و دامپزشکی</v>
          </cell>
          <cell r="D2" t="str">
            <v>Sum of قاچاق کالا و ارز</v>
          </cell>
          <cell r="E2" t="str">
            <v>Sum of کل</v>
          </cell>
        </row>
        <row r="3">
          <cell r="A3" t="str">
            <v>اداره كل تعزيرات استان آذربايجان شرقي</v>
          </cell>
          <cell r="B3">
            <v>16.43</v>
          </cell>
          <cell r="C3">
            <v>15.33</v>
          </cell>
          <cell r="D3">
            <v>22.26</v>
          </cell>
          <cell r="E3">
            <v>17.809999999999999</v>
          </cell>
        </row>
        <row r="4">
          <cell r="A4" t="str">
            <v>اداره كل تعزيرات استان آذربايجان غربي</v>
          </cell>
          <cell r="B4">
            <v>8.77</v>
          </cell>
          <cell r="C4">
            <v>7.27</v>
          </cell>
          <cell r="D4">
            <v>8.4</v>
          </cell>
          <cell r="E4">
            <v>8.6300000000000008</v>
          </cell>
        </row>
        <row r="5">
          <cell r="A5" t="str">
            <v>اداره كل تعزيرات استان اردبيل</v>
          </cell>
          <cell r="B5">
            <v>9.0500000000000007</v>
          </cell>
          <cell r="C5">
            <v>5.78</v>
          </cell>
          <cell r="D5">
            <v>18.510000000000002</v>
          </cell>
          <cell r="E5">
            <v>10.09</v>
          </cell>
        </row>
        <row r="6">
          <cell r="A6" t="str">
            <v>اداره كل تعزيرات استان اصفهان</v>
          </cell>
          <cell r="B6">
            <v>12.05</v>
          </cell>
          <cell r="C6">
            <v>11.02</v>
          </cell>
          <cell r="D6">
            <v>24.66</v>
          </cell>
          <cell r="E6">
            <v>14.93</v>
          </cell>
        </row>
        <row r="7">
          <cell r="A7" t="str">
            <v>اداره كل تعزيرات استان البرز</v>
          </cell>
          <cell r="B7">
            <v>22.69</v>
          </cell>
          <cell r="C7">
            <v>23.95</v>
          </cell>
          <cell r="D7">
            <v>27.53</v>
          </cell>
          <cell r="E7">
            <v>23.28</v>
          </cell>
        </row>
        <row r="8">
          <cell r="A8" t="str">
            <v>اداره كل تعزيرات استان ايلام</v>
          </cell>
          <cell r="B8">
            <v>13.4</v>
          </cell>
          <cell r="C8">
            <v>13.55</v>
          </cell>
          <cell r="D8">
            <v>19.7</v>
          </cell>
          <cell r="E8">
            <v>14.85</v>
          </cell>
        </row>
        <row r="9">
          <cell r="A9" t="str">
            <v>اداره كل تعزيرات استان بوشهر</v>
          </cell>
          <cell r="B9">
            <v>12.88</v>
          </cell>
          <cell r="C9">
            <v>9.5299999999999994</v>
          </cell>
          <cell r="D9">
            <v>25.92</v>
          </cell>
          <cell r="E9">
            <v>19.59</v>
          </cell>
        </row>
        <row r="10">
          <cell r="A10" t="str">
            <v>اداره كل تعزيرات استان تهران</v>
          </cell>
          <cell r="B10">
            <v>48.23</v>
          </cell>
          <cell r="C10">
            <v>38.82</v>
          </cell>
          <cell r="D10">
            <v>63.83</v>
          </cell>
          <cell r="E10">
            <v>48.73</v>
          </cell>
        </row>
        <row r="11">
          <cell r="A11" t="str">
            <v>اداره كل تعزيرات حكومتي شهرستان هاي تهران</v>
          </cell>
          <cell r="B11">
            <v>18.899999999999999</v>
          </cell>
          <cell r="C11">
            <v>17.11</v>
          </cell>
          <cell r="D11">
            <v>60.91</v>
          </cell>
          <cell r="E11">
            <v>23.86</v>
          </cell>
        </row>
        <row r="12">
          <cell r="A12" t="str">
            <v>اداره كل تعزيرات استان چهارمحال وبختياري</v>
          </cell>
          <cell r="B12">
            <v>16.440000000000001</v>
          </cell>
          <cell r="C12">
            <v>12.34</v>
          </cell>
          <cell r="D12">
            <v>50.45</v>
          </cell>
          <cell r="E12">
            <v>25.88</v>
          </cell>
        </row>
        <row r="13">
          <cell r="A13" t="str">
            <v>اداره كل تعزيرات استان خراسان رضوي</v>
          </cell>
          <cell r="B13">
            <v>27.5</v>
          </cell>
          <cell r="C13">
            <v>23.31</v>
          </cell>
          <cell r="D13">
            <v>32.22</v>
          </cell>
          <cell r="E13">
            <v>27.95</v>
          </cell>
        </row>
        <row r="14">
          <cell r="A14" t="str">
            <v>اداره كل تعزيرات استان خراسان شمالي</v>
          </cell>
          <cell r="B14">
            <v>12.54</v>
          </cell>
          <cell r="C14">
            <v>22.7</v>
          </cell>
          <cell r="D14">
            <v>14.62</v>
          </cell>
          <cell r="E14">
            <v>12.94</v>
          </cell>
        </row>
        <row r="15">
          <cell r="A15" t="str">
            <v>اداره كل تعزيرات استان خراسان جنوبي</v>
          </cell>
          <cell r="B15">
            <v>15.27</v>
          </cell>
          <cell r="C15">
            <v>15.28</v>
          </cell>
          <cell r="D15">
            <v>11.86</v>
          </cell>
          <cell r="E15">
            <v>12.74</v>
          </cell>
        </row>
        <row r="16">
          <cell r="A16" t="str">
            <v>اداره كل تعزيرات استان خوزستان</v>
          </cell>
          <cell r="B16">
            <v>21.53</v>
          </cell>
          <cell r="C16">
            <v>41.35</v>
          </cell>
          <cell r="D16">
            <v>39.090000000000003</v>
          </cell>
          <cell r="E16">
            <v>26.37</v>
          </cell>
        </row>
        <row r="17">
          <cell r="A17" t="str">
            <v>اداره كل تعزيرات استان زنجان</v>
          </cell>
          <cell r="B17">
            <v>7.33</v>
          </cell>
          <cell r="C17">
            <v>8.2799999999999994</v>
          </cell>
          <cell r="D17">
            <v>18.5</v>
          </cell>
          <cell r="E17">
            <v>8.5399999999999991</v>
          </cell>
        </row>
        <row r="18">
          <cell r="A18" t="str">
            <v>اداره كل تعزيرات استان سمنان</v>
          </cell>
          <cell r="B18">
            <v>8.9499999999999993</v>
          </cell>
          <cell r="C18">
            <v>9.17</v>
          </cell>
          <cell r="D18">
            <v>60.52</v>
          </cell>
          <cell r="E18">
            <v>20.63</v>
          </cell>
        </row>
        <row r="19">
          <cell r="A19" t="str">
            <v>اداره كل تعزيرات استان سيستان و بلوچستان</v>
          </cell>
          <cell r="B19">
            <v>20.88</v>
          </cell>
          <cell r="C19">
            <v>10.18</v>
          </cell>
          <cell r="D19">
            <v>14.4</v>
          </cell>
          <cell r="E19">
            <v>17.11</v>
          </cell>
        </row>
        <row r="20">
          <cell r="A20" t="str">
            <v>اداره كل تعزيرات استان فارس</v>
          </cell>
          <cell r="B20">
            <v>13.59</v>
          </cell>
          <cell r="C20">
            <v>12.41</v>
          </cell>
          <cell r="D20">
            <v>15.51</v>
          </cell>
          <cell r="E20">
            <v>14.16</v>
          </cell>
        </row>
        <row r="21">
          <cell r="A21" t="str">
            <v>اداره كل تعزيرات استان قزوين</v>
          </cell>
          <cell r="B21">
            <v>6.43</v>
          </cell>
          <cell r="C21">
            <v>6.99</v>
          </cell>
          <cell r="D21">
            <v>17.7</v>
          </cell>
          <cell r="E21">
            <v>7.94</v>
          </cell>
        </row>
        <row r="22">
          <cell r="A22" t="str">
            <v>اداره كل تعزيرات استان قم</v>
          </cell>
          <cell r="B22">
            <v>13.62</v>
          </cell>
          <cell r="C22">
            <v>7.41</v>
          </cell>
          <cell r="D22">
            <v>49.48</v>
          </cell>
          <cell r="E22">
            <v>20.440000000000001</v>
          </cell>
        </row>
        <row r="23">
          <cell r="A23" t="str">
            <v>اداره كل تعزيرات استان كردستان</v>
          </cell>
          <cell r="B23">
            <v>9.8699999999999992</v>
          </cell>
          <cell r="C23">
            <v>6.88</v>
          </cell>
          <cell r="D23">
            <v>11.6</v>
          </cell>
          <cell r="E23">
            <v>10.42</v>
          </cell>
        </row>
        <row r="24">
          <cell r="A24" t="str">
            <v>اداره كل تعزيرات استان كرمان</v>
          </cell>
          <cell r="B24">
            <v>21.06</v>
          </cell>
          <cell r="C24">
            <v>27.74</v>
          </cell>
          <cell r="D24">
            <v>10.6</v>
          </cell>
          <cell r="E24">
            <v>16.649999999999999</v>
          </cell>
        </row>
        <row r="25">
          <cell r="A25" t="str">
            <v>اداره كل تعزيرات استان كرمانشاه</v>
          </cell>
          <cell r="B25">
            <v>12.97</v>
          </cell>
          <cell r="C25">
            <v>22.99</v>
          </cell>
          <cell r="D25">
            <v>17.28</v>
          </cell>
          <cell r="E25">
            <v>14.24</v>
          </cell>
        </row>
        <row r="26">
          <cell r="A26" t="str">
            <v>اداره كل تعزيرات استان كهگيلويه وبويراحمد</v>
          </cell>
          <cell r="B26">
            <v>12.25</v>
          </cell>
          <cell r="C26">
            <v>11.37</v>
          </cell>
          <cell r="D26">
            <v>11.44</v>
          </cell>
          <cell r="E26">
            <v>12.01</v>
          </cell>
        </row>
        <row r="27">
          <cell r="A27" t="str">
            <v>اداره كل تعزيرات استان گلستان</v>
          </cell>
          <cell r="B27">
            <v>9.6300000000000008</v>
          </cell>
          <cell r="C27">
            <v>7.49</v>
          </cell>
          <cell r="D27">
            <v>12.86</v>
          </cell>
          <cell r="E27">
            <v>9.7100000000000009</v>
          </cell>
        </row>
        <row r="28">
          <cell r="A28" t="str">
            <v>اداره كل تعزيرات استان گيلان</v>
          </cell>
          <cell r="B28">
            <v>9.68</v>
          </cell>
          <cell r="C28">
            <v>13.11</v>
          </cell>
          <cell r="D28">
            <v>17.559999999999999</v>
          </cell>
          <cell r="E28">
            <v>10.97</v>
          </cell>
        </row>
        <row r="29">
          <cell r="A29" t="str">
            <v>اداره كل تعزيرات استان لرستان</v>
          </cell>
          <cell r="B29">
            <v>6.87</v>
          </cell>
          <cell r="C29">
            <v>8.84</v>
          </cell>
          <cell r="D29">
            <v>13.72</v>
          </cell>
          <cell r="E29">
            <v>8.5500000000000007</v>
          </cell>
        </row>
        <row r="30">
          <cell r="A30" t="str">
            <v>اداره كل تعزيرات استان مازندران</v>
          </cell>
          <cell r="B30">
            <v>14.06</v>
          </cell>
          <cell r="C30">
            <v>19.66</v>
          </cell>
          <cell r="D30">
            <v>16.100000000000001</v>
          </cell>
          <cell r="E30">
            <v>14.52</v>
          </cell>
        </row>
        <row r="31">
          <cell r="A31" t="str">
            <v>اداره كل تعزيرات استان مركزي</v>
          </cell>
          <cell r="B31">
            <v>11.08</v>
          </cell>
          <cell r="C31">
            <v>11.08</v>
          </cell>
          <cell r="D31">
            <v>21.04</v>
          </cell>
          <cell r="E31">
            <v>13</v>
          </cell>
        </row>
        <row r="32">
          <cell r="A32" t="str">
            <v>اداره كل تعزيرات استان هرمزگان</v>
          </cell>
          <cell r="B32">
            <v>18.420000000000002</v>
          </cell>
          <cell r="C32">
            <v>8.2100000000000009</v>
          </cell>
          <cell r="D32">
            <v>15.21</v>
          </cell>
          <cell r="E32">
            <v>16.71</v>
          </cell>
        </row>
        <row r="33">
          <cell r="A33" t="str">
            <v>اداره كل تعزيرات استان همدان</v>
          </cell>
          <cell r="B33">
            <v>12.81</v>
          </cell>
          <cell r="C33">
            <v>9.36</v>
          </cell>
          <cell r="D33">
            <v>21.43</v>
          </cell>
          <cell r="E33">
            <v>13.6</v>
          </cell>
        </row>
        <row r="34">
          <cell r="A34" t="str">
            <v>اداره كل تعزيرات استان يزد</v>
          </cell>
          <cell r="B34">
            <v>13.65</v>
          </cell>
          <cell r="C34">
            <v>15.1</v>
          </cell>
          <cell r="D34">
            <v>18.989999999999998</v>
          </cell>
          <cell r="E34">
            <v>15.05</v>
          </cell>
        </row>
        <row r="35">
          <cell r="A35" t="str">
            <v>سازمان تعزيرات حكومتي</v>
          </cell>
          <cell r="B35">
            <v>19.920000000000002</v>
          </cell>
          <cell r="C35">
            <v>17.98</v>
          </cell>
          <cell r="D35">
            <v>22.8</v>
          </cell>
          <cell r="E35">
            <v>20.46</v>
          </cell>
        </row>
        <row r="36">
          <cell r="A36" t="str">
            <v>واحدهاي دادرسي مستقر در ستاد</v>
          </cell>
          <cell r="B36">
            <v>67.91</v>
          </cell>
          <cell r="C36">
            <v>0</v>
          </cell>
          <cell r="D36">
            <v>124.5</v>
          </cell>
          <cell r="E36">
            <v>73.72</v>
          </cell>
        </row>
        <row r="37">
          <cell r="A37" t="str">
            <v>Grand Total</v>
          </cell>
          <cell r="B37">
            <v>566.66</v>
          </cell>
          <cell r="C37">
            <v>491.59000000000015</v>
          </cell>
          <cell r="D37">
            <v>931.2</v>
          </cell>
          <cell r="E37">
            <v>626.08000000000004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F38"/>
  <sheetViews>
    <sheetView rightToLeft="1" tabSelected="1" topLeftCell="B1" zoomScale="85" zoomScaleNormal="85" workbookViewId="0">
      <selection activeCell="P8" sqref="P8"/>
    </sheetView>
  </sheetViews>
  <sheetFormatPr defaultRowHeight="12.75" x14ac:dyDescent="0.2"/>
  <cols>
    <col min="1" max="1" width="45.140625" style="1" hidden="1" customWidth="1"/>
    <col min="2" max="2" width="24.140625" style="1" bestFit="1" customWidth="1"/>
    <col min="3" max="6" width="17.5703125" style="3" customWidth="1"/>
    <col min="7" max="16384" width="9.140625" style="1"/>
  </cols>
  <sheetData>
    <row r="2" spans="1:6" ht="22.5" x14ac:dyDescent="0.2">
      <c r="B2" s="2" t="s">
        <v>0</v>
      </c>
      <c r="C2" s="2"/>
      <c r="D2" s="2"/>
      <c r="E2" s="2"/>
      <c r="F2" s="2"/>
    </row>
    <row r="3" spans="1:6" ht="20.25" customHeight="1" thickBot="1" x14ac:dyDescent="0.25"/>
    <row r="4" spans="1:6" ht="20.25" thickBot="1" x14ac:dyDescent="0.25">
      <c r="A4" s="4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8" t="s">
        <v>6</v>
      </c>
    </row>
    <row r="5" spans="1:6" ht="18" x14ac:dyDescent="0.45">
      <c r="A5" s="9" t="s">
        <v>7</v>
      </c>
      <c r="B5" s="10" t="s">
        <v>8</v>
      </c>
      <c r="C5" s="11">
        <f>VLOOKUP($A5,[1]PShobe!$A$3:$E$37,2,FALSE)</f>
        <v>16.43</v>
      </c>
      <c r="D5" s="12">
        <f>VLOOKUP($A5,[1]PShobe!$A$3:$E$37,3,FALSE)</f>
        <v>15.33</v>
      </c>
      <c r="E5" s="12">
        <f>VLOOKUP($A5,[1]PShobe!$A$3:$E$37,4,FALSE)</f>
        <v>22.26</v>
      </c>
      <c r="F5" s="13">
        <f>VLOOKUP($A5,[1]PShobe!$A$3:$E$37,5,FALSE)</f>
        <v>17.809999999999999</v>
      </c>
    </row>
    <row r="6" spans="1:6" ht="18" x14ac:dyDescent="0.45">
      <c r="A6" s="9" t="s">
        <v>9</v>
      </c>
      <c r="B6" s="14" t="s">
        <v>10</v>
      </c>
      <c r="C6" s="15">
        <f>VLOOKUP($A6,[1]PShobe!$A$3:$E$37,2,FALSE)</f>
        <v>8.77</v>
      </c>
      <c r="D6" s="16">
        <f>VLOOKUP($A6,[1]PShobe!$A$3:$E$37,3,FALSE)</f>
        <v>7.27</v>
      </c>
      <c r="E6" s="16">
        <f>VLOOKUP($A6,[1]PShobe!$A$3:$E$37,4,FALSE)</f>
        <v>8.4</v>
      </c>
      <c r="F6" s="17">
        <f>VLOOKUP($A6,[1]PShobe!$A$3:$E$37,5,FALSE)</f>
        <v>8.6300000000000008</v>
      </c>
    </row>
    <row r="7" spans="1:6" ht="18" x14ac:dyDescent="0.45">
      <c r="A7" s="9" t="s">
        <v>11</v>
      </c>
      <c r="B7" s="14" t="s">
        <v>12</v>
      </c>
      <c r="C7" s="15">
        <f>VLOOKUP($A7,[1]PShobe!$A$3:$E$37,2,FALSE)</f>
        <v>9.0500000000000007</v>
      </c>
      <c r="D7" s="16">
        <f>VLOOKUP($A7,[1]PShobe!$A$3:$E$37,3,FALSE)</f>
        <v>5.78</v>
      </c>
      <c r="E7" s="16">
        <f>VLOOKUP($A7,[1]PShobe!$A$3:$E$37,4,FALSE)</f>
        <v>18.510000000000002</v>
      </c>
      <c r="F7" s="17">
        <f>VLOOKUP($A7,[1]PShobe!$A$3:$E$37,5,FALSE)</f>
        <v>10.09</v>
      </c>
    </row>
    <row r="8" spans="1:6" ht="18" x14ac:dyDescent="0.45">
      <c r="A8" s="9" t="s">
        <v>13</v>
      </c>
      <c r="B8" s="14" t="s">
        <v>14</v>
      </c>
      <c r="C8" s="15">
        <f>VLOOKUP($A8,[1]PShobe!$A$3:$E$37,2,FALSE)</f>
        <v>12.05</v>
      </c>
      <c r="D8" s="16">
        <f>VLOOKUP($A8,[1]PShobe!$A$3:$E$37,3,FALSE)</f>
        <v>11.02</v>
      </c>
      <c r="E8" s="16">
        <f>VLOOKUP($A8,[1]PShobe!$A$3:$E$37,4,FALSE)</f>
        <v>24.66</v>
      </c>
      <c r="F8" s="17">
        <f>VLOOKUP($A8,[1]PShobe!$A$3:$E$37,5,FALSE)</f>
        <v>14.93</v>
      </c>
    </row>
    <row r="9" spans="1:6" ht="18" x14ac:dyDescent="0.45">
      <c r="A9" s="9" t="s">
        <v>15</v>
      </c>
      <c r="B9" s="14" t="s">
        <v>16</v>
      </c>
      <c r="C9" s="15">
        <f>VLOOKUP($A9,[1]PShobe!$A$3:$E$37,2,FALSE)</f>
        <v>22.69</v>
      </c>
      <c r="D9" s="16">
        <f>VLOOKUP($A9,[1]PShobe!$A$3:$E$37,3,FALSE)</f>
        <v>23.95</v>
      </c>
      <c r="E9" s="16">
        <f>VLOOKUP($A9,[1]PShobe!$A$3:$E$37,4,FALSE)</f>
        <v>27.53</v>
      </c>
      <c r="F9" s="17">
        <f>VLOOKUP($A9,[1]PShobe!$A$3:$E$37,5,FALSE)</f>
        <v>23.28</v>
      </c>
    </row>
    <row r="10" spans="1:6" ht="18" x14ac:dyDescent="0.45">
      <c r="A10" s="9" t="s">
        <v>17</v>
      </c>
      <c r="B10" s="14" t="s">
        <v>18</v>
      </c>
      <c r="C10" s="15">
        <f>VLOOKUP($A10,[1]PShobe!$A$3:$E$37,2,FALSE)</f>
        <v>13.4</v>
      </c>
      <c r="D10" s="16">
        <f>VLOOKUP($A10,[1]PShobe!$A$3:$E$37,3,FALSE)</f>
        <v>13.55</v>
      </c>
      <c r="E10" s="16">
        <f>VLOOKUP($A10,[1]PShobe!$A$3:$E$37,4,FALSE)</f>
        <v>19.7</v>
      </c>
      <c r="F10" s="17">
        <f>VLOOKUP($A10,[1]PShobe!$A$3:$E$37,5,FALSE)</f>
        <v>14.85</v>
      </c>
    </row>
    <row r="11" spans="1:6" ht="18" x14ac:dyDescent="0.45">
      <c r="A11" s="9" t="s">
        <v>19</v>
      </c>
      <c r="B11" s="14" t="s">
        <v>20</v>
      </c>
      <c r="C11" s="15">
        <f>VLOOKUP($A11,[1]PShobe!$A$3:$E$37,2,FALSE)</f>
        <v>12.88</v>
      </c>
      <c r="D11" s="16">
        <f>VLOOKUP($A11,[1]PShobe!$A$3:$E$37,3,FALSE)</f>
        <v>9.5299999999999994</v>
      </c>
      <c r="E11" s="16">
        <f>VLOOKUP($A11,[1]PShobe!$A$3:$E$37,4,FALSE)</f>
        <v>25.92</v>
      </c>
      <c r="F11" s="17">
        <f>VLOOKUP($A11,[1]PShobe!$A$3:$E$37,5,FALSE)</f>
        <v>19.59</v>
      </c>
    </row>
    <row r="12" spans="1:6" ht="18" x14ac:dyDescent="0.45">
      <c r="A12" s="9" t="s">
        <v>21</v>
      </c>
      <c r="B12" s="14" t="s">
        <v>22</v>
      </c>
      <c r="C12" s="15">
        <f>VLOOKUP($A12,[1]PShobe!$A$3:$E$37,2,FALSE)</f>
        <v>48.23</v>
      </c>
      <c r="D12" s="16">
        <f>VLOOKUP($A12,[1]PShobe!$A$3:$E$37,3,FALSE)</f>
        <v>38.82</v>
      </c>
      <c r="E12" s="16">
        <f>VLOOKUP($A12,[1]PShobe!$A$3:$E$37,4,FALSE)</f>
        <v>63.83</v>
      </c>
      <c r="F12" s="17">
        <f>VLOOKUP($A12,[1]PShobe!$A$3:$E$37,5,FALSE)</f>
        <v>48.73</v>
      </c>
    </row>
    <row r="13" spans="1:6" ht="18" x14ac:dyDescent="0.45">
      <c r="A13" s="9" t="s">
        <v>23</v>
      </c>
      <c r="B13" s="14" t="s">
        <v>24</v>
      </c>
      <c r="C13" s="15">
        <f>VLOOKUP($A13,[1]PShobe!$A$3:$E$37,2,FALSE)</f>
        <v>18.899999999999999</v>
      </c>
      <c r="D13" s="16">
        <f>VLOOKUP($A13,[1]PShobe!$A$3:$E$37,3,FALSE)</f>
        <v>17.11</v>
      </c>
      <c r="E13" s="16">
        <f>VLOOKUP($A13,[1]PShobe!$A$3:$E$37,4,FALSE)</f>
        <v>60.91</v>
      </c>
      <c r="F13" s="17">
        <f>VLOOKUP($A13,[1]PShobe!$A$3:$E$37,5,FALSE)</f>
        <v>23.86</v>
      </c>
    </row>
    <row r="14" spans="1:6" ht="18" x14ac:dyDescent="0.45">
      <c r="A14" s="9" t="s">
        <v>25</v>
      </c>
      <c r="B14" s="14" t="s">
        <v>26</v>
      </c>
      <c r="C14" s="15">
        <f>VLOOKUP($A14,[1]PShobe!$A$3:$E$37,2,FALSE)</f>
        <v>16.440000000000001</v>
      </c>
      <c r="D14" s="16">
        <f>VLOOKUP($A14,[1]PShobe!$A$3:$E$37,3,FALSE)</f>
        <v>12.34</v>
      </c>
      <c r="E14" s="16">
        <f>VLOOKUP($A14,[1]PShobe!$A$3:$E$37,4,FALSE)</f>
        <v>50.45</v>
      </c>
      <c r="F14" s="17">
        <f>VLOOKUP($A14,[1]PShobe!$A$3:$E$37,5,FALSE)</f>
        <v>25.88</v>
      </c>
    </row>
    <row r="15" spans="1:6" ht="18" x14ac:dyDescent="0.45">
      <c r="A15" s="9" t="s">
        <v>27</v>
      </c>
      <c r="B15" s="14" t="s">
        <v>28</v>
      </c>
      <c r="C15" s="15">
        <f>VLOOKUP($A15,[1]PShobe!$A$3:$E$37,2,FALSE)</f>
        <v>27.5</v>
      </c>
      <c r="D15" s="16">
        <f>VLOOKUP($A15,[1]PShobe!$A$3:$E$37,3,FALSE)</f>
        <v>23.31</v>
      </c>
      <c r="E15" s="16">
        <f>VLOOKUP($A15,[1]PShobe!$A$3:$E$37,4,FALSE)</f>
        <v>32.22</v>
      </c>
      <c r="F15" s="17">
        <f>VLOOKUP($A15,[1]PShobe!$A$3:$E$37,5,FALSE)</f>
        <v>27.95</v>
      </c>
    </row>
    <row r="16" spans="1:6" ht="18" x14ac:dyDescent="0.45">
      <c r="A16" s="9" t="s">
        <v>29</v>
      </c>
      <c r="B16" s="14" t="s">
        <v>30</v>
      </c>
      <c r="C16" s="15">
        <f>VLOOKUP($A16,[1]PShobe!$A$3:$E$37,2,FALSE)</f>
        <v>12.54</v>
      </c>
      <c r="D16" s="16">
        <f>VLOOKUP($A16,[1]PShobe!$A$3:$E$37,3,FALSE)</f>
        <v>22.7</v>
      </c>
      <c r="E16" s="16">
        <f>VLOOKUP($A16,[1]PShobe!$A$3:$E$37,4,FALSE)</f>
        <v>14.62</v>
      </c>
      <c r="F16" s="17">
        <f>VLOOKUP($A16,[1]PShobe!$A$3:$E$37,5,FALSE)</f>
        <v>12.94</v>
      </c>
    </row>
    <row r="17" spans="1:6" ht="18" x14ac:dyDescent="0.45">
      <c r="A17" s="9" t="s">
        <v>31</v>
      </c>
      <c r="B17" s="14" t="s">
        <v>32</v>
      </c>
      <c r="C17" s="15">
        <f>VLOOKUP($A17,[1]PShobe!$A$3:$E$37,2,FALSE)</f>
        <v>15.27</v>
      </c>
      <c r="D17" s="16">
        <f>VLOOKUP($A17,[1]PShobe!$A$3:$E$37,3,FALSE)</f>
        <v>15.28</v>
      </c>
      <c r="E17" s="16">
        <f>VLOOKUP($A17,[1]PShobe!$A$3:$E$37,4,FALSE)</f>
        <v>11.86</v>
      </c>
      <c r="F17" s="17">
        <f>VLOOKUP($A17,[1]PShobe!$A$3:$E$37,5,FALSE)</f>
        <v>12.74</v>
      </c>
    </row>
    <row r="18" spans="1:6" ht="18" x14ac:dyDescent="0.45">
      <c r="A18" s="9" t="s">
        <v>33</v>
      </c>
      <c r="B18" s="14" t="s">
        <v>34</v>
      </c>
      <c r="C18" s="15">
        <f>VLOOKUP($A18,[1]PShobe!$A$3:$E$37,2,FALSE)</f>
        <v>21.53</v>
      </c>
      <c r="D18" s="16">
        <f>VLOOKUP($A18,[1]PShobe!$A$3:$E$37,3,FALSE)</f>
        <v>41.35</v>
      </c>
      <c r="E18" s="16">
        <f>VLOOKUP($A18,[1]PShobe!$A$3:$E$37,4,FALSE)</f>
        <v>39.090000000000003</v>
      </c>
      <c r="F18" s="17">
        <f>VLOOKUP($A18,[1]PShobe!$A$3:$E$37,5,FALSE)</f>
        <v>26.37</v>
      </c>
    </row>
    <row r="19" spans="1:6" ht="18" x14ac:dyDescent="0.45">
      <c r="A19" s="9" t="s">
        <v>35</v>
      </c>
      <c r="B19" s="14" t="s">
        <v>36</v>
      </c>
      <c r="C19" s="15">
        <f>VLOOKUP($A19,[1]PShobe!$A$3:$E$37,2,FALSE)</f>
        <v>7.33</v>
      </c>
      <c r="D19" s="16">
        <f>VLOOKUP($A19,[1]PShobe!$A$3:$E$37,3,FALSE)</f>
        <v>8.2799999999999994</v>
      </c>
      <c r="E19" s="16">
        <f>VLOOKUP($A19,[1]PShobe!$A$3:$E$37,4,FALSE)</f>
        <v>18.5</v>
      </c>
      <c r="F19" s="17">
        <f>VLOOKUP($A19,[1]PShobe!$A$3:$E$37,5,FALSE)</f>
        <v>8.5399999999999991</v>
      </c>
    </row>
    <row r="20" spans="1:6" ht="18" x14ac:dyDescent="0.45">
      <c r="A20" s="9" t="s">
        <v>37</v>
      </c>
      <c r="B20" s="14" t="s">
        <v>38</v>
      </c>
      <c r="C20" s="15">
        <f>VLOOKUP($A20,[1]PShobe!$A$3:$E$37,2,FALSE)</f>
        <v>8.9499999999999993</v>
      </c>
      <c r="D20" s="16">
        <f>VLOOKUP($A20,[1]PShobe!$A$3:$E$37,3,FALSE)</f>
        <v>9.17</v>
      </c>
      <c r="E20" s="16">
        <f>VLOOKUP($A20,[1]PShobe!$A$3:$E$37,4,FALSE)</f>
        <v>60.52</v>
      </c>
      <c r="F20" s="17">
        <f>VLOOKUP($A20,[1]PShobe!$A$3:$E$37,5,FALSE)</f>
        <v>20.63</v>
      </c>
    </row>
    <row r="21" spans="1:6" ht="18" x14ac:dyDescent="0.45">
      <c r="A21" s="9" t="s">
        <v>39</v>
      </c>
      <c r="B21" s="14" t="s">
        <v>40</v>
      </c>
      <c r="C21" s="15">
        <f>VLOOKUP($A21,[1]PShobe!$A$3:$E$37,2,FALSE)</f>
        <v>20.88</v>
      </c>
      <c r="D21" s="16">
        <f>VLOOKUP($A21,[1]PShobe!$A$3:$E$37,3,FALSE)</f>
        <v>10.18</v>
      </c>
      <c r="E21" s="16">
        <f>VLOOKUP($A21,[1]PShobe!$A$3:$E$37,4,FALSE)</f>
        <v>14.4</v>
      </c>
      <c r="F21" s="17">
        <f>VLOOKUP($A21,[1]PShobe!$A$3:$E$37,5,FALSE)</f>
        <v>17.11</v>
      </c>
    </row>
    <row r="22" spans="1:6" ht="18" x14ac:dyDescent="0.45">
      <c r="A22" s="9" t="s">
        <v>41</v>
      </c>
      <c r="B22" s="14" t="s">
        <v>42</v>
      </c>
      <c r="C22" s="15">
        <f>VLOOKUP($A22,[1]PShobe!$A$3:$E$37,2,FALSE)</f>
        <v>13.59</v>
      </c>
      <c r="D22" s="16">
        <f>VLOOKUP($A22,[1]PShobe!$A$3:$E$37,3,FALSE)</f>
        <v>12.41</v>
      </c>
      <c r="E22" s="16">
        <f>VLOOKUP($A22,[1]PShobe!$A$3:$E$37,4,FALSE)</f>
        <v>15.51</v>
      </c>
      <c r="F22" s="17">
        <f>VLOOKUP($A22,[1]PShobe!$A$3:$E$37,5,FALSE)</f>
        <v>14.16</v>
      </c>
    </row>
    <row r="23" spans="1:6" ht="18" x14ac:dyDescent="0.45">
      <c r="A23" s="9" t="s">
        <v>43</v>
      </c>
      <c r="B23" s="14" t="s">
        <v>44</v>
      </c>
      <c r="C23" s="15">
        <f>VLOOKUP($A23,[1]PShobe!$A$3:$E$37,2,FALSE)</f>
        <v>6.43</v>
      </c>
      <c r="D23" s="16">
        <f>VLOOKUP($A23,[1]PShobe!$A$3:$E$37,3,FALSE)</f>
        <v>6.99</v>
      </c>
      <c r="E23" s="16">
        <f>VLOOKUP($A23,[1]PShobe!$A$3:$E$37,4,FALSE)</f>
        <v>17.7</v>
      </c>
      <c r="F23" s="17">
        <f>VLOOKUP($A23,[1]PShobe!$A$3:$E$37,5,FALSE)</f>
        <v>7.94</v>
      </c>
    </row>
    <row r="24" spans="1:6" ht="18" x14ac:dyDescent="0.45">
      <c r="A24" s="9" t="s">
        <v>45</v>
      </c>
      <c r="B24" s="14" t="s">
        <v>46</v>
      </c>
      <c r="C24" s="15">
        <f>VLOOKUP($A24,[1]PShobe!$A$3:$E$37,2,FALSE)</f>
        <v>13.62</v>
      </c>
      <c r="D24" s="16">
        <f>VLOOKUP($A24,[1]PShobe!$A$3:$E$37,3,FALSE)</f>
        <v>7.41</v>
      </c>
      <c r="E24" s="16">
        <f>VLOOKUP($A24,[1]PShobe!$A$3:$E$37,4,FALSE)</f>
        <v>49.48</v>
      </c>
      <c r="F24" s="17">
        <f>VLOOKUP($A24,[1]PShobe!$A$3:$E$37,5,FALSE)</f>
        <v>20.440000000000001</v>
      </c>
    </row>
    <row r="25" spans="1:6" ht="18" x14ac:dyDescent="0.45">
      <c r="A25" s="9" t="s">
        <v>47</v>
      </c>
      <c r="B25" s="14" t="s">
        <v>48</v>
      </c>
      <c r="C25" s="15">
        <f>VLOOKUP($A25,[1]PShobe!$A$3:$E$37,2,FALSE)</f>
        <v>9.8699999999999992</v>
      </c>
      <c r="D25" s="16">
        <f>VLOOKUP($A25,[1]PShobe!$A$3:$E$37,3,FALSE)</f>
        <v>6.88</v>
      </c>
      <c r="E25" s="16">
        <f>VLOOKUP($A25,[1]PShobe!$A$3:$E$37,4,FALSE)</f>
        <v>11.6</v>
      </c>
      <c r="F25" s="17">
        <f>VLOOKUP($A25,[1]PShobe!$A$3:$E$37,5,FALSE)</f>
        <v>10.42</v>
      </c>
    </row>
    <row r="26" spans="1:6" ht="18" x14ac:dyDescent="0.45">
      <c r="A26" s="9" t="s">
        <v>49</v>
      </c>
      <c r="B26" s="14" t="s">
        <v>50</v>
      </c>
      <c r="C26" s="15">
        <f>VLOOKUP($A26,[1]PShobe!$A$3:$E$37,2,FALSE)</f>
        <v>21.06</v>
      </c>
      <c r="D26" s="16">
        <f>VLOOKUP($A26,[1]PShobe!$A$3:$E$37,3,FALSE)</f>
        <v>27.74</v>
      </c>
      <c r="E26" s="16">
        <f>VLOOKUP($A26,[1]PShobe!$A$3:$E$37,4,FALSE)</f>
        <v>10.6</v>
      </c>
      <c r="F26" s="17">
        <f>VLOOKUP($A26,[1]PShobe!$A$3:$E$37,5,FALSE)</f>
        <v>16.649999999999999</v>
      </c>
    </row>
    <row r="27" spans="1:6" ht="18" x14ac:dyDescent="0.45">
      <c r="A27" s="9" t="s">
        <v>51</v>
      </c>
      <c r="B27" s="14" t="s">
        <v>52</v>
      </c>
      <c r="C27" s="15">
        <f>VLOOKUP($A27,[1]PShobe!$A$3:$E$37,2,FALSE)</f>
        <v>12.97</v>
      </c>
      <c r="D27" s="16">
        <f>VLOOKUP($A27,[1]PShobe!$A$3:$E$37,3,FALSE)</f>
        <v>22.99</v>
      </c>
      <c r="E27" s="16">
        <f>VLOOKUP($A27,[1]PShobe!$A$3:$E$37,4,FALSE)</f>
        <v>17.28</v>
      </c>
      <c r="F27" s="17">
        <f>VLOOKUP($A27,[1]PShobe!$A$3:$E$37,5,FALSE)</f>
        <v>14.24</v>
      </c>
    </row>
    <row r="28" spans="1:6" ht="18" x14ac:dyDescent="0.45">
      <c r="A28" s="9" t="s">
        <v>53</v>
      </c>
      <c r="B28" s="14" t="s">
        <v>54</v>
      </c>
      <c r="C28" s="15">
        <f>VLOOKUP($A28,[1]PShobe!$A$3:$E$37,2,FALSE)</f>
        <v>12.25</v>
      </c>
      <c r="D28" s="16">
        <f>VLOOKUP($A28,[1]PShobe!$A$3:$E$37,3,FALSE)</f>
        <v>11.37</v>
      </c>
      <c r="E28" s="16">
        <f>VLOOKUP($A28,[1]PShobe!$A$3:$E$37,4,FALSE)</f>
        <v>11.44</v>
      </c>
      <c r="F28" s="17">
        <f>VLOOKUP($A28,[1]PShobe!$A$3:$E$37,5,FALSE)</f>
        <v>12.01</v>
      </c>
    </row>
    <row r="29" spans="1:6" ht="18" x14ac:dyDescent="0.45">
      <c r="A29" s="9" t="s">
        <v>55</v>
      </c>
      <c r="B29" s="14" t="s">
        <v>56</v>
      </c>
      <c r="C29" s="15">
        <f>VLOOKUP($A29,[1]PShobe!$A$3:$E$37,2,FALSE)</f>
        <v>9.6300000000000008</v>
      </c>
      <c r="D29" s="16">
        <f>VLOOKUP($A29,[1]PShobe!$A$3:$E$37,3,FALSE)</f>
        <v>7.49</v>
      </c>
      <c r="E29" s="16">
        <f>VLOOKUP($A29,[1]PShobe!$A$3:$E$37,4,FALSE)</f>
        <v>12.86</v>
      </c>
      <c r="F29" s="17">
        <f>VLOOKUP($A29,[1]PShobe!$A$3:$E$37,5,FALSE)</f>
        <v>9.7100000000000009</v>
      </c>
    </row>
    <row r="30" spans="1:6" ht="18" x14ac:dyDescent="0.45">
      <c r="A30" s="9" t="s">
        <v>57</v>
      </c>
      <c r="B30" s="14" t="s">
        <v>58</v>
      </c>
      <c r="C30" s="15">
        <f>VLOOKUP($A30,[1]PShobe!$A$3:$E$37,2,FALSE)</f>
        <v>9.68</v>
      </c>
      <c r="D30" s="16">
        <f>VLOOKUP($A30,[1]PShobe!$A$3:$E$37,3,FALSE)</f>
        <v>13.11</v>
      </c>
      <c r="E30" s="16">
        <f>VLOOKUP($A30,[1]PShobe!$A$3:$E$37,4,FALSE)</f>
        <v>17.559999999999999</v>
      </c>
      <c r="F30" s="17">
        <f>VLOOKUP($A30,[1]PShobe!$A$3:$E$37,5,FALSE)</f>
        <v>10.97</v>
      </c>
    </row>
    <row r="31" spans="1:6" ht="18" x14ac:dyDescent="0.45">
      <c r="A31" s="9" t="s">
        <v>59</v>
      </c>
      <c r="B31" s="14" t="s">
        <v>60</v>
      </c>
      <c r="C31" s="15">
        <f>VLOOKUP($A31,[1]PShobe!$A$3:$E$37,2,FALSE)</f>
        <v>6.87</v>
      </c>
      <c r="D31" s="16">
        <f>VLOOKUP($A31,[1]PShobe!$A$3:$E$37,3,FALSE)</f>
        <v>8.84</v>
      </c>
      <c r="E31" s="16">
        <f>VLOOKUP($A31,[1]PShobe!$A$3:$E$37,4,FALSE)</f>
        <v>13.72</v>
      </c>
      <c r="F31" s="17">
        <f>VLOOKUP($A31,[1]PShobe!$A$3:$E$37,5,FALSE)</f>
        <v>8.5500000000000007</v>
      </c>
    </row>
    <row r="32" spans="1:6" ht="18" x14ac:dyDescent="0.45">
      <c r="A32" s="9" t="s">
        <v>61</v>
      </c>
      <c r="B32" s="14" t="s">
        <v>62</v>
      </c>
      <c r="C32" s="15">
        <f>VLOOKUP($A32,[1]PShobe!$A$3:$E$37,2,FALSE)</f>
        <v>14.06</v>
      </c>
      <c r="D32" s="16">
        <f>VLOOKUP($A32,[1]PShobe!$A$3:$E$37,3,FALSE)</f>
        <v>19.66</v>
      </c>
      <c r="E32" s="16">
        <f>VLOOKUP($A32,[1]PShobe!$A$3:$E$37,4,FALSE)</f>
        <v>16.100000000000001</v>
      </c>
      <c r="F32" s="17">
        <f>VLOOKUP($A32,[1]PShobe!$A$3:$E$37,5,FALSE)</f>
        <v>14.52</v>
      </c>
    </row>
    <row r="33" spans="1:6" ht="18" x14ac:dyDescent="0.45">
      <c r="A33" s="9" t="s">
        <v>63</v>
      </c>
      <c r="B33" s="14" t="s">
        <v>64</v>
      </c>
      <c r="C33" s="15">
        <f>VLOOKUP($A33,[1]PShobe!$A$3:$E$37,2,FALSE)</f>
        <v>11.08</v>
      </c>
      <c r="D33" s="16">
        <f>VLOOKUP($A33,[1]PShobe!$A$3:$E$37,3,FALSE)</f>
        <v>11.08</v>
      </c>
      <c r="E33" s="16">
        <f>VLOOKUP($A33,[1]PShobe!$A$3:$E$37,4,FALSE)</f>
        <v>21.04</v>
      </c>
      <c r="F33" s="17">
        <f>VLOOKUP($A33,[1]PShobe!$A$3:$E$37,5,FALSE)</f>
        <v>13</v>
      </c>
    </row>
    <row r="34" spans="1:6" ht="18" x14ac:dyDescent="0.45">
      <c r="A34" s="9" t="s">
        <v>65</v>
      </c>
      <c r="B34" s="14" t="s">
        <v>66</v>
      </c>
      <c r="C34" s="15">
        <f>VLOOKUP($A34,[1]PShobe!$A$3:$E$37,2,FALSE)</f>
        <v>18.420000000000002</v>
      </c>
      <c r="D34" s="16">
        <f>VLOOKUP($A34,[1]PShobe!$A$3:$E$37,3,FALSE)</f>
        <v>8.2100000000000009</v>
      </c>
      <c r="E34" s="16">
        <f>VLOOKUP($A34,[1]PShobe!$A$3:$E$37,4,FALSE)</f>
        <v>15.21</v>
      </c>
      <c r="F34" s="17">
        <f>VLOOKUP($A34,[1]PShobe!$A$3:$E$37,5,FALSE)</f>
        <v>16.71</v>
      </c>
    </row>
    <row r="35" spans="1:6" ht="18" x14ac:dyDescent="0.45">
      <c r="A35" s="9" t="s">
        <v>67</v>
      </c>
      <c r="B35" s="14" t="s">
        <v>68</v>
      </c>
      <c r="C35" s="15">
        <f>VLOOKUP($A35,[1]PShobe!$A$3:$E$37,2,FALSE)</f>
        <v>12.81</v>
      </c>
      <c r="D35" s="16">
        <f>VLOOKUP($A35,[1]PShobe!$A$3:$E$37,3,FALSE)</f>
        <v>9.36</v>
      </c>
      <c r="E35" s="16">
        <f>VLOOKUP($A35,[1]PShobe!$A$3:$E$37,4,FALSE)</f>
        <v>21.43</v>
      </c>
      <c r="F35" s="17">
        <f>VLOOKUP($A35,[1]PShobe!$A$3:$E$37,5,FALSE)</f>
        <v>13.6</v>
      </c>
    </row>
    <row r="36" spans="1:6" ht="18" x14ac:dyDescent="0.45">
      <c r="A36" s="9" t="s">
        <v>69</v>
      </c>
      <c r="B36" s="18" t="s">
        <v>70</v>
      </c>
      <c r="C36" s="19">
        <f>VLOOKUP($A36,[1]PShobe!$A$3:$E$37,2,FALSE)</f>
        <v>13.65</v>
      </c>
      <c r="D36" s="20">
        <f>VLOOKUP($A36,[1]PShobe!$A$3:$E$37,3,FALSE)</f>
        <v>15.1</v>
      </c>
      <c r="E36" s="20">
        <f>VLOOKUP($A36,[1]PShobe!$A$3:$E$37,4,FALSE)</f>
        <v>18.989999999999998</v>
      </c>
      <c r="F36" s="21">
        <f>VLOOKUP($A36,[1]PShobe!$A$3:$E$37,5,FALSE)</f>
        <v>15.05</v>
      </c>
    </row>
    <row r="37" spans="1:6" ht="18.75" thickBot="1" x14ac:dyDescent="0.5">
      <c r="A37" s="9" t="s">
        <v>71</v>
      </c>
      <c r="B37" s="22" t="s">
        <v>71</v>
      </c>
      <c r="C37" s="23">
        <f>VLOOKUP(A37,[1]PShobe!A:E,2,0)</f>
        <v>67.91</v>
      </c>
      <c r="D37" s="24">
        <f>VLOOKUP(A37,[1]PShobe!A:E,3,0)</f>
        <v>0</v>
      </c>
      <c r="E37" s="24">
        <f>VLOOKUP(A37,[1]PShobe!A:E,4,0)</f>
        <v>124.5</v>
      </c>
      <c r="F37" s="25">
        <f>VLOOKUP(A37,[1]PShobe!A:E,5,0)</f>
        <v>73.72</v>
      </c>
    </row>
    <row r="38" spans="1:6" ht="20.25" thickBot="1" x14ac:dyDescent="0.55000000000000004">
      <c r="A38" s="9" t="s">
        <v>72</v>
      </c>
      <c r="B38" s="26" t="s">
        <v>73</v>
      </c>
      <c r="C38" s="27">
        <f>VLOOKUP($A38,[1]PShobe!$A$3:$E$37,2,FALSE)</f>
        <v>19.920000000000002</v>
      </c>
      <c r="D38" s="28">
        <f>VLOOKUP($A38,[1]PShobe!$A$3:$E$37,3,FALSE)</f>
        <v>17.98</v>
      </c>
      <c r="E38" s="28">
        <f>VLOOKUP($A38,[1]PShobe!$A$3:$E$37,4,FALSE)</f>
        <v>22.8</v>
      </c>
      <c r="F38" s="29">
        <f>VLOOKUP($A38,[1]PShobe!$A$3:$E$37,5,FALSE)</f>
        <v>20.46</v>
      </c>
    </row>
  </sheetData>
  <mergeCells count="1">
    <mergeCell ref="B2:F2"/>
  </mergeCells>
  <printOptions horizontalCentered="1"/>
  <pageMargins left="0" right="0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زمان شعبه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رضا, رستا</dc:creator>
  <cp:lastModifiedBy>رضا, رستا</cp:lastModifiedBy>
  <dcterms:created xsi:type="dcterms:W3CDTF">2023-12-11T10:17:52Z</dcterms:created>
  <dcterms:modified xsi:type="dcterms:W3CDTF">2023-12-11T10:18:09Z</dcterms:modified>
</cp:coreProperties>
</file>